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<sst xmlns="http://schemas.openxmlformats.org/spreadsheetml/2006/main" count="439" uniqueCount="124">
  <si>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</si>
  <si>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</si>
  <si>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</si>
  <si>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</si>
  <si>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</si>
  <si>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</si>
  <si>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</si>
  <si>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</si>
  <si>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</si>
  <si>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</si>
  <si>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</si>
  <si>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</si>
  <si>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</si>
  <si>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</si>
  <si>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</si>
  <si>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</si>
  <si>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</si>
  <si>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</si>
  <si>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</si>
  <si>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</si>
  <si>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</si>
  <si>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</si>
  <si>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</si>
  <si>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</si>
  <si>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</si>
  <si>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</si>
  <si>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</si>
  <si>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</si>
  <si>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</si>
  <si>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</si>
  <si>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</si>
  <si>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</si>
  <si>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</si>
  <si>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</si>
  <si>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</si>
  <si>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</si>
  <si>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</si>
  <si>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</si>
  <si>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</si>
  <si>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</si>
  <si>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</si>
  <si>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</si>
  <si>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</si>
  <si>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</si>
  <si>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</si>
  <si>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</si>
  <si>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</si>
  <si>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</si>
  <si>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</si>
  <si>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</si>
  <si>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</si>
  <si>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</si>
  <si>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</si>
  <si>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</si>
  <si>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</si>
  <si>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</si>
  <si>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Récupération</t>
  </si>
  <si>
    <t>S 02</t>
  </si>
  <si>
    <t>S 03</t>
  </si>
  <si>
    <t>S 04</t>
  </si>
  <si>
    <t>S 05</t>
  </si>
  <si>
    <t>S 06</t>
  </si>
  <si>
    <t>S 07</t>
  </si>
  <si>
    <t>S 08</t>
  </si>
  <si>
    <t>S 09</t>
  </si>
  <si>
    <t>Bloc VMA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</si>
  <si>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</si>
  <si>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</si>
  <si>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</si>
  <si>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</si>
  <si>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</si>
  <si>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</si>
  <si>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</si>
  <si>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</si>
  <si>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</si>
  <si>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</si>
  <si>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</si>
  <si>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</si>
  <si>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</si>
  <si>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</si>
  <si>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</si>
  <si>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</si>
  <si>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</si>
  <si>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</si>
  <si>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</si>
  <si>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</si>
  <si>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Compétition 110km et 5000m D+/-</t>
  </si>
  <si>
    <t>Relâchement</t>
  </si>
  <si>
    <t>Bloc SPE</t>
  </si>
  <si>
    <t>COUPURE</t>
  </si>
  <si>
    <t>Reprise</t>
  </si>
  <si>
    <t>45' Footing</t>
  </si>
  <si>
    <t>1h à 6'/km trail</t>
  </si>
  <si>
    <t>1h Vélo souple</t>
  </si>
  <si>
    <t>1h30 à 5'/km sur terrain plat</t>
  </si>
  <si>
    <t>1h à 5'/km sur terrain plat</t>
  </si>
  <si>
    <t>8x400 en 1'30"/1'</t>
  </si>
  <si>
    <t>9x400 en 1'30"/1'</t>
  </si>
  <si>
    <t>10x400 en 1'30"/1'</t>
  </si>
  <si>
    <t>8x600 en 2'15"/1'</t>
  </si>
  <si>
    <t>7x600 en 2'15"/1'</t>
  </si>
  <si>
    <t>9x600 en 2'15"/1'</t>
  </si>
  <si>
    <t>6x1000 en 4'/1'</t>
  </si>
  <si>
    <t>3x2000 en 4'/1'</t>
  </si>
  <si>
    <t>2x3000 en 4'/1'</t>
  </si>
  <si>
    <t>2h à 5'/km sur terrain plat</t>
  </si>
  <si>
    <t>1h15 à 5'/km sur terrain plat</t>
  </si>
  <si>
    <t>1h15 10x3' de Fartleck avec dénivelé</t>
  </si>
  <si>
    <t>1h15 11x3' de Fartleck avec dénivelé</t>
  </si>
  <si>
    <t>1h15 12x3' de Fartleck avec dénivelé</t>
  </si>
  <si>
    <t>1h30 à 6'/km Trail</t>
  </si>
  <si>
    <t>1h15 8x4' de Fartleck avec dénivelé</t>
  </si>
  <si>
    <t>1h15 9x4' de Fartleck avec dénivelé</t>
  </si>
  <si>
    <t>1h15 10x4' de Fartleck avec dénivelé</t>
  </si>
  <si>
    <t>1h15 7x5' de Fartleck avec dénivelé</t>
  </si>
  <si>
    <t>1h15 8x5' de Fartleck avec dénivelé</t>
  </si>
  <si>
    <t>1h15 9x5' de Fartleck avec dénivelé</t>
  </si>
  <si>
    <t>1h à 8'30"/km Trail</t>
  </si>
  <si>
    <t>45' à 8'30"/km Trail</t>
  </si>
  <si>
    <t>30' à 8'30"/km Trail</t>
  </si>
  <si>
    <t>2h15 à 5'/km sur terrain plat</t>
  </si>
  <si>
    <t>2h30 à 5'/km sur terrain plat</t>
  </si>
  <si>
    <t>2h45 à 5'/km sur terrain plat</t>
  </si>
  <si>
    <t>3h à 5'/km sur terrain plat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</si>
</sst>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3">
      <selection activeCell="J21" sqref="J21"/>
    </sheetView>
  </sheetViews>
  <sheetFormatPr defaultColWidth="11.421875" defaultRowHeight="12.75"/>
  <cols>
    <col min="1" max="1" width="4.8515625" style="0" bestFit="1" customWidth="1"/>
    <col min="2" max="2" width="31.00390625" style="0" bestFit="1" customWidth="1"/>
    <col min="3" max="3" width="13.28125" style="0" bestFit="1" customWidth="1"/>
    <col min="4" max="4" width="16.421875" style="0" bestFit="1" customWidth="1"/>
    <col min="5" max="5" width="15.57421875" style="0" bestFit="1" customWidth="1"/>
    <col min="6" max="6" width="16.421875" style="0" bestFit="1" customWidth="1"/>
    <col min="7" max="7" width="7.28125" style="0" bestFit="1" customWidth="1"/>
    <col min="8" max="8" width="24.2812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115" t="s">
        <v>30</v>
      </c>
      <c r="C1" s="115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37</v>
      </c>
      <c r="J1" s="77" t="s">
        <v>41</v>
      </c>
    </row>
    <row r="2" spans="1:10" ht="13.5" thickBot="1">
      <c r="A2" s="76" t="s">
        <v>57</v>
      </c>
      <c r="B2" s="123" t="s">
        <v>96</v>
      </c>
      <c r="C2" s="123"/>
      <c r="D2" s="7" t="s">
        <v>117</v>
      </c>
      <c r="E2" s="123" t="s">
        <v>93</v>
      </c>
      <c r="F2" s="123" t="s">
        <v>92</v>
      </c>
      <c r="G2" s="19"/>
      <c r="H2" s="123" t="s">
        <v>94</v>
      </c>
      <c r="I2" s="120" t="s">
        <v>65</v>
      </c>
      <c r="J2" s="19"/>
    </row>
    <row r="3" spans="1:10" ht="13.5" thickBot="1">
      <c r="A3" s="116" t="s">
        <v>58</v>
      </c>
      <c r="B3" s="123" t="s">
        <v>97</v>
      </c>
      <c r="C3" s="123"/>
      <c r="D3" s="7" t="s">
        <v>117</v>
      </c>
      <c r="E3" s="123" t="s">
        <v>93</v>
      </c>
      <c r="F3" s="123" t="s">
        <v>92</v>
      </c>
      <c r="G3" s="19"/>
      <c r="H3" s="123" t="s">
        <v>94</v>
      </c>
      <c r="I3" s="113"/>
      <c r="J3" s="19"/>
    </row>
    <row r="4" spans="1:10" ht="13.5" thickBot="1">
      <c r="A4" s="76" t="s">
        <v>59</v>
      </c>
      <c r="B4" s="123" t="s">
        <v>98</v>
      </c>
      <c r="C4" s="123"/>
      <c r="D4" s="7" t="s">
        <v>117</v>
      </c>
      <c r="E4" s="123" t="s">
        <v>93</v>
      </c>
      <c r="F4" s="123" t="s">
        <v>92</v>
      </c>
      <c r="G4" s="19"/>
      <c r="H4" s="123" t="s">
        <v>94</v>
      </c>
      <c r="I4" s="113"/>
      <c r="J4" s="19"/>
    </row>
    <row r="5" spans="1:10" ht="13.5" thickBot="1">
      <c r="A5" s="76" t="s">
        <v>60</v>
      </c>
      <c r="C5" s="123"/>
      <c r="D5" s="7" t="s">
        <v>117</v>
      </c>
      <c r="E5" s="123" t="s">
        <v>93</v>
      </c>
      <c r="F5" s="123" t="s">
        <v>92</v>
      </c>
      <c r="G5" s="19"/>
      <c r="H5" s="123" t="s">
        <v>95</v>
      </c>
      <c r="I5" s="114" t="s">
        <v>56</v>
      </c>
      <c r="J5" s="19"/>
    </row>
    <row r="6" spans="1:10" ht="13.5" thickBot="1">
      <c r="A6" s="76" t="s">
        <v>61</v>
      </c>
      <c r="B6" s="123" t="s">
        <v>100</v>
      </c>
      <c r="C6" s="123"/>
      <c r="D6" s="7" t="s">
        <v>117</v>
      </c>
      <c r="E6" s="123" t="s">
        <v>93</v>
      </c>
      <c r="F6" s="123" t="s">
        <v>92</v>
      </c>
      <c r="G6" s="19"/>
      <c r="H6" s="123" t="s">
        <v>94</v>
      </c>
      <c r="I6" s="120" t="s">
        <v>65</v>
      </c>
      <c r="J6" s="19"/>
    </row>
    <row r="7" spans="1:10" ht="13.5" thickBot="1">
      <c r="A7" s="76" t="s">
        <v>62</v>
      </c>
      <c r="B7" s="123" t="s">
        <v>99</v>
      </c>
      <c r="C7" s="123"/>
      <c r="D7" s="7" t="s">
        <v>117</v>
      </c>
      <c r="E7" s="123" t="s">
        <v>93</v>
      </c>
      <c r="F7" s="123" t="s">
        <v>92</v>
      </c>
      <c r="G7" s="19"/>
      <c r="H7" s="123" t="s">
        <v>94</v>
      </c>
      <c r="I7" s="113"/>
      <c r="J7" s="19"/>
    </row>
    <row r="8" spans="1:9" ht="13.5" thickBot="1">
      <c r="A8" s="76" t="s">
        <v>63</v>
      </c>
      <c r="B8" s="123" t="s">
        <v>101</v>
      </c>
      <c r="C8" s="123"/>
      <c r="D8" s="7" t="s">
        <v>117</v>
      </c>
      <c r="E8" s="123" t="s">
        <v>93</v>
      </c>
      <c r="F8" s="123" t="s">
        <v>92</v>
      </c>
      <c r="H8" s="123" t="s">
        <v>94</v>
      </c>
      <c r="I8" s="113"/>
    </row>
    <row r="9" spans="1:9" ht="13.5" thickBot="1">
      <c r="A9" s="76" t="s">
        <v>64</v>
      </c>
      <c r="C9" s="123"/>
      <c r="D9" s="7" t="s">
        <v>117</v>
      </c>
      <c r="E9" s="123" t="s">
        <v>93</v>
      </c>
      <c r="F9" s="123" t="s">
        <v>92</v>
      </c>
      <c r="H9" s="123" t="s">
        <v>95</v>
      </c>
      <c r="I9" s="114" t="s">
        <v>56</v>
      </c>
    </row>
    <row r="10" spans="1:9" ht="13.5" thickBot="1">
      <c r="A10" s="76" t="s">
        <v>66</v>
      </c>
      <c r="B10" s="123" t="s">
        <v>102</v>
      </c>
      <c r="C10" s="123"/>
      <c r="D10" s="7" t="s">
        <v>117</v>
      </c>
      <c r="E10" s="123" t="s">
        <v>93</v>
      </c>
      <c r="F10" s="123" t="s">
        <v>92</v>
      </c>
      <c r="H10" s="123" t="s">
        <v>94</v>
      </c>
      <c r="I10" s="120" t="s">
        <v>65</v>
      </c>
    </row>
    <row r="11" spans="1:9" ht="13.5" thickBot="1">
      <c r="A11" s="76" t="s">
        <v>67</v>
      </c>
      <c r="B11" s="123" t="s">
        <v>103</v>
      </c>
      <c r="C11" s="123"/>
      <c r="D11" s="7" t="s">
        <v>117</v>
      </c>
      <c r="E11" s="123" t="s">
        <v>93</v>
      </c>
      <c r="F11" s="123" t="s">
        <v>92</v>
      </c>
      <c r="H11" s="123" t="s">
        <v>94</v>
      </c>
      <c r="I11" s="113"/>
    </row>
    <row r="12" spans="1:9" ht="13.5" thickBot="1">
      <c r="A12" s="76" t="s">
        <v>68</v>
      </c>
      <c r="B12" s="123" t="s">
        <v>104</v>
      </c>
      <c r="C12" s="123"/>
      <c r="D12" s="7" t="s">
        <v>117</v>
      </c>
      <c r="E12" s="123" t="s">
        <v>93</v>
      </c>
      <c r="F12" s="123" t="s">
        <v>92</v>
      </c>
      <c r="H12" s="123" t="s">
        <v>94</v>
      </c>
      <c r="I12" s="113"/>
    </row>
    <row r="13" spans="1:9" ht="13.5" thickBot="1">
      <c r="A13" s="76" t="s">
        <v>69</v>
      </c>
      <c r="C13" s="123"/>
      <c r="D13" s="7" t="s">
        <v>117</v>
      </c>
      <c r="E13" s="123" t="s">
        <v>93</v>
      </c>
      <c r="F13" s="123" t="s">
        <v>92</v>
      </c>
      <c r="H13" s="123" t="s">
        <v>95</v>
      </c>
      <c r="I13" s="114" t="s">
        <v>56</v>
      </c>
    </row>
    <row r="14" spans="1:9" ht="13.5" thickBot="1">
      <c r="A14" s="76" t="s">
        <v>70</v>
      </c>
      <c r="I14" s="122" t="s">
        <v>89</v>
      </c>
    </row>
    <row r="15" spans="1:9" ht="13.5" thickBot="1">
      <c r="A15" s="76" t="s">
        <v>71</v>
      </c>
      <c r="D15" s="7" t="s">
        <v>117</v>
      </c>
      <c r="E15" s="123" t="s">
        <v>93</v>
      </c>
      <c r="F15" s="7" t="s">
        <v>117</v>
      </c>
      <c r="H15" s="123" t="s">
        <v>106</v>
      </c>
      <c r="I15" s="114" t="s">
        <v>90</v>
      </c>
    </row>
    <row r="16" spans="1:9" ht="13.5" thickBot="1">
      <c r="A16" s="76" t="s">
        <v>72</v>
      </c>
      <c r="B16" s="7" t="s">
        <v>107</v>
      </c>
      <c r="C16" s="123" t="s">
        <v>93</v>
      </c>
      <c r="D16" s="7" t="s">
        <v>117</v>
      </c>
      <c r="E16" s="123" t="s">
        <v>110</v>
      </c>
      <c r="F16" s="7" t="s">
        <v>117</v>
      </c>
      <c r="G16" s="123" t="s">
        <v>93</v>
      </c>
      <c r="H16" s="123" t="s">
        <v>105</v>
      </c>
      <c r="I16" s="121" t="s">
        <v>88</v>
      </c>
    </row>
    <row r="17" spans="1:9" ht="13.5" thickBot="1">
      <c r="A17" s="76" t="s">
        <v>73</v>
      </c>
      <c r="B17" s="7" t="s">
        <v>108</v>
      </c>
      <c r="C17" s="123" t="s">
        <v>93</v>
      </c>
      <c r="D17" s="7" t="s">
        <v>117</v>
      </c>
      <c r="E17" s="123" t="s">
        <v>110</v>
      </c>
      <c r="F17" s="7" t="s">
        <v>117</v>
      </c>
      <c r="G17" s="123" t="s">
        <v>93</v>
      </c>
      <c r="H17" s="123" t="s">
        <v>105</v>
      </c>
      <c r="I17" s="113"/>
    </row>
    <row r="18" spans="1:9" ht="13.5" thickBot="1">
      <c r="A18" s="76" t="s">
        <v>74</v>
      </c>
      <c r="B18" s="7" t="s">
        <v>109</v>
      </c>
      <c r="C18" s="123" t="s">
        <v>93</v>
      </c>
      <c r="D18" s="7" t="s">
        <v>117</v>
      </c>
      <c r="E18" s="123" t="s">
        <v>110</v>
      </c>
      <c r="F18" s="7" t="s">
        <v>117</v>
      </c>
      <c r="G18" s="123" t="s">
        <v>93</v>
      </c>
      <c r="H18" s="123" t="s">
        <v>105</v>
      </c>
      <c r="I18" s="113"/>
    </row>
    <row r="19" spans="1:9" ht="13.5" thickBot="1">
      <c r="A19" s="76" t="s">
        <v>75</v>
      </c>
      <c r="B19" s="7" t="s">
        <v>91</v>
      </c>
      <c r="C19" s="123" t="s">
        <v>93</v>
      </c>
      <c r="D19" s="7" t="s">
        <v>117</v>
      </c>
      <c r="E19" s="123"/>
      <c r="F19" s="7" t="s">
        <v>117</v>
      </c>
      <c r="G19" s="123" t="s">
        <v>93</v>
      </c>
      <c r="H19" s="123" t="s">
        <v>106</v>
      </c>
      <c r="I19" s="114" t="s">
        <v>56</v>
      </c>
    </row>
    <row r="20" spans="1:9" ht="13.5" thickBot="1">
      <c r="A20" s="76" t="s">
        <v>76</v>
      </c>
      <c r="B20" s="7" t="s">
        <v>111</v>
      </c>
      <c r="C20" s="123" t="s">
        <v>93</v>
      </c>
      <c r="D20" s="7" t="s">
        <v>117</v>
      </c>
      <c r="E20" s="123" t="s">
        <v>110</v>
      </c>
      <c r="F20" s="7" t="s">
        <v>117</v>
      </c>
      <c r="G20" s="123" t="s">
        <v>93</v>
      </c>
      <c r="H20" s="123" t="s">
        <v>105</v>
      </c>
      <c r="I20" s="121" t="s">
        <v>88</v>
      </c>
    </row>
    <row r="21" spans="1:9" ht="13.5" thickBot="1">
      <c r="A21" s="76" t="s">
        <v>77</v>
      </c>
      <c r="B21" s="7" t="s">
        <v>112</v>
      </c>
      <c r="C21" s="123" t="s">
        <v>93</v>
      </c>
      <c r="D21" s="7" t="s">
        <v>117</v>
      </c>
      <c r="E21" s="123" t="s">
        <v>110</v>
      </c>
      <c r="F21" s="7" t="s">
        <v>117</v>
      </c>
      <c r="G21" s="123" t="s">
        <v>93</v>
      </c>
      <c r="H21" s="123" t="s">
        <v>120</v>
      </c>
      <c r="I21" s="113"/>
    </row>
    <row r="22" spans="1:9" ht="13.5" thickBot="1">
      <c r="A22" s="76" t="s">
        <v>78</v>
      </c>
      <c r="B22" s="7" t="s">
        <v>113</v>
      </c>
      <c r="C22" s="123" t="s">
        <v>93</v>
      </c>
      <c r="D22" s="7" t="s">
        <v>117</v>
      </c>
      <c r="E22" s="123" t="s">
        <v>110</v>
      </c>
      <c r="F22" s="7" t="s">
        <v>117</v>
      </c>
      <c r="G22" s="123" t="s">
        <v>93</v>
      </c>
      <c r="H22" s="123" t="s">
        <v>121</v>
      </c>
      <c r="I22" s="113"/>
    </row>
    <row r="23" spans="1:9" ht="13.5" thickBot="1">
      <c r="A23" s="76" t="s">
        <v>79</v>
      </c>
      <c r="B23" s="7" t="s">
        <v>91</v>
      </c>
      <c r="C23" s="123" t="s">
        <v>93</v>
      </c>
      <c r="D23" s="7" t="s">
        <v>117</v>
      </c>
      <c r="E23" s="123"/>
      <c r="F23" s="7" t="s">
        <v>117</v>
      </c>
      <c r="G23" s="123" t="s">
        <v>93</v>
      </c>
      <c r="H23" s="123" t="s">
        <v>106</v>
      </c>
      <c r="I23" s="114" t="s">
        <v>56</v>
      </c>
    </row>
    <row r="24" spans="1:9" ht="13.5" thickBot="1">
      <c r="A24" s="76" t="s">
        <v>80</v>
      </c>
      <c r="B24" s="7" t="s">
        <v>114</v>
      </c>
      <c r="C24" s="123" t="s">
        <v>93</v>
      </c>
      <c r="D24" s="7" t="s">
        <v>117</v>
      </c>
      <c r="E24" s="123" t="s">
        <v>110</v>
      </c>
      <c r="F24" s="7" t="s">
        <v>117</v>
      </c>
      <c r="G24" s="123" t="s">
        <v>93</v>
      </c>
      <c r="H24" s="123" t="s">
        <v>122</v>
      </c>
      <c r="I24" s="121" t="s">
        <v>88</v>
      </c>
    </row>
    <row r="25" spans="1:9" ht="13.5" thickBot="1">
      <c r="A25" s="76" t="s">
        <v>81</v>
      </c>
      <c r="B25" s="7" t="s">
        <v>115</v>
      </c>
      <c r="C25" s="123" t="s">
        <v>93</v>
      </c>
      <c r="D25" s="7" t="s">
        <v>117</v>
      </c>
      <c r="E25" s="123" t="s">
        <v>110</v>
      </c>
      <c r="F25" s="7" t="s">
        <v>117</v>
      </c>
      <c r="G25" s="123" t="s">
        <v>93</v>
      </c>
      <c r="H25" s="123" t="s">
        <v>123</v>
      </c>
      <c r="I25" s="113"/>
    </row>
    <row r="26" spans="1:9" ht="13.5" thickBot="1">
      <c r="A26" s="76" t="s">
        <v>82</v>
      </c>
      <c r="B26" s="7" t="s">
        <v>116</v>
      </c>
      <c r="C26" s="123" t="s">
        <v>93</v>
      </c>
      <c r="D26" s="7" t="s">
        <v>117</v>
      </c>
      <c r="E26" s="123" t="s">
        <v>110</v>
      </c>
      <c r="F26" s="7" t="s">
        <v>117</v>
      </c>
      <c r="G26" s="123" t="s">
        <v>93</v>
      </c>
      <c r="H26" s="123" t="s">
        <v>105</v>
      </c>
      <c r="I26" s="113"/>
    </row>
    <row r="27" spans="1:9" ht="13.5" thickBot="1">
      <c r="A27" s="76" t="s">
        <v>83</v>
      </c>
      <c r="B27" s="7" t="s">
        <v>91</v>
      </c>
      <c r="C27" s="123" t="s">
        <v>93</v>
      </c>
      <c r="D27" s="7" t="s">
        <v>117</v>
      </c>
      <c r="E27" s="123"/>
      <c r="F27" s="7" t="s">
        <v>117</v>
      </c>
      <c r="G27" s="123" t="s">
        <v>93</v>
      </c>
      <c r="H27" s="123" t="s">
        <v>106</v>
      </c>
      <c r="I27" s="114" t="s">
        <v>56</v>
      </c>
    </row>
    <row r="28" spans="1:9" ht="13.5" thickBot="1">
      <c r="A28" s="76" t="s">
        <v>84</v>
      </c>
      <c r="C28" s="123" t="s">
        <v>93</v>
      </c>
      <c r="D28" s="7" t="s">
        <v>118</v>
      </c>
      <c r="E28" s="7"/>
      <c r="F28" s="7" t="s">
        <v>119</v>
      </c>
      <c r="I28" s="114" t="s">
        <v>87</v>
      </c>
    </row>
    <row r="29" spans="1:2" ht="13.5" thickBot="1">
      <c r="A29" s="76" t="s">
        <v>85</v>
      </c>
      <c r="B29" t="s">
        <v>86</v>
      </c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6">
      <selection activeCell="B29" sqref="B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16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16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42</v>
      </c>
    </row>
    <row r="7" spans="1:30" ht="16.5" customHeight="1">
      <c r="A7" s="50" t="s">
        <v>27</v>
      </c>
      <c r="B7" s="28">
        <f>$R$8</f>
        <v>16.8</v>
      </c>
      <c r="C7" s="29" t="s">
        <v>6</v>
      </c>
      <c r="D7" s="32">
        <f>(F7/60+H7/3600)*B7*1000</f>
        <v>140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80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16</v>
      </c>
      <c r="C8" s="36" t="s">
        <v>6</v>
      </c>
      <c r="D8" s="39">
        <f>(F8/60+H8/3600)*B8*1000</f>
        <v>133.33333333333334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80</v>
      </c>
      <c r="M8" s="41" t="s">
        <v>8</v>
      </c>
      <c r="O8" s="6" t="s">
        <v>21</v>
      </c>
      <c r="P8" s="25">
        <v>1.05</v>
      </c>
      <c r="Q8" s="5"/>
      <c r="R8" s="5">
        <f>105/100*$R$6</f>
        <v>16.8</v>
      </c>
    </row>
    <row r="9" spans="1:18" ht="16.5" customHeight="1">
      <c r="A9" s="50" t="s">
        <v>27</v>
      </c>
      <c r="B9" s="28">
        <f>$R$8</f>
        <v>16.8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42.857142857142854</v>
      </c>
      <c r="I9" s="31" t="s">
        <v>5</v>
      </c>
      <c r="J9" s="33">
        <f>60*F9+H9-$J$2</f>
        <v>40.857142857142854</v>
      </c>
      <c r="K9" s="31" t="s">
        <v>5</v>
      </c>
      <c r="L9" s="32">
        <f t="shared" si="0"/>
        <v>108.95238095238093</v>
      </c>
      <c r="M9" s="34" t="s">
        <v>8</v>
      </c>
      <c r="O9" s="6" t="s">
        <v>22</v>
      </c>
      <c r="P9" s="25">
        <v>1</v>
      </c>
      <c r="Q9" s="5"/>
      <c r="R9" s="5">
        <f>$R$6</f>
        <v>16</v>
      </c>
    </row>
    <row r="10" spans="1:18" ht="16.5" customHeight="1">
      <c r="A10" s="51" t="s">
        <v>28</v>
      </c>
      <c r="B10" s="35">
        <f>$R$9</f>
        <v>16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45</v>
      </c>
      <c r="I10" s="38" t="s">
        <v>5</v>
      </c>
      <c r="J10" s="40">
        <f>60*F10+H10-$J$2</f>
        <v>43</v>
      </c>
      <c r="K10" s="38" t="s">
        <v>5</v>
      </c>
      <c r="L10" s="39">
        <f t="shared" si="0"/>
        <v>114.66666666666667</v>
      </c>
      <c r="M10" s="41" t="s">
        <v>8</v>
      </c>
      <c r="P10" s="25" t="s">
        <v>18</v>
      </c>
      <c r="Q10" s="5">
        <f>95/100*$R$6</f>
        <v>15.2</v>
      </c>
      <c r="R10" s="5">
        <f>$R$6</f>
        <v>16</v>
      </c>
    </row>
    <row r="11" spans="1:18" ht="16.5" customHeight="1">
      <c r="A11" s="58" t="s">
        <v>27</v>
      </c>
      <c r="B11" s="10">
        <f>$R$8</f>
        <v>16.8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4.285714285714284</v>
      </c>
      <c r="I11" s="12" t="s">
        <v>5</v>
      </c>
      <c r="J11" s="14">
        <f>60*F11+H11-$J$2</f>
        <v>62.28571428571428</v>
      </c>
      <c r="K11" s="12" t="s">
        <v>5</v>
      </c>
      <c r="L11" s="13">
        <f t="shared" si="0"/>
        <v>166.09523809523807</v>
      </c>
      <c r="M11" s="59" t="s">
        <v>8</v>
      </c>
      <c r="P11" s="25" t="s">
        <v>17</v>
      </c>
      <c r="Q11" s="5">
        <f>90/100*$R$6</f>
        <v>14.4</v>
      </c>
      <c r="R11" s="5">
        <f>95/100*$R$6</f>
        <v>15.2</v>
      </c>
    </row>
    <row r="12" spans="1:31" ht="16.5" customHeight="1">
      <c r="A12" s="60" t="s">
        <v>28</v>
      </c>
      <c r="B12" s="10">
        <f>$R$9</f>
        <v>16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7.5</v>
      </c>
      <c r="I12" s="12" t="s">
        <v>5</v>
      </c>
      <c r="J12" s="14">
        <f>60*F12+H12-$J$2</f>
        <v>65.5</v>
      </c>
      <c r="K12" s="12" t="s">
        <v>5</v>
      </c>
      <c r="L12" s="13">
        <f t="shared" si="0"/>
        <v>174.66666666666666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13.6</v>
      </c>
      <c r="R12" s="5">
        <f>90/100*$R$6</f>
        <v>14.4</v>
      </c>
      <c r="S12" s="21">
        <f>INT(O12/R12)</f>
        <v>0</v>
      </c>
      <c r="T12" s="21" t="s">
        <v>3</v>
      </c>
      <c r="U12" s="21">
        <f>INT((O12/R12-INT(O12/R12))*60)</f>
        <v>41</v>
      </c>
      <c r="V12" s="22" t="s">
        <v>4</v>
      </c>
      <c r="W12" s="23">
        <f>(((O12/R12-INT(O12/R12))*60)-INT((O12/R12-INT(O12/R12))*60))*60</f>
        <v>39.99999999999986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44</v>
      </c>
      <c r="AB12" s="22" t="s">
        <v>4</v>
      </c>
      <c r="AC12" s="23">
        <f>(((O12/Q12-INT(O12/Q12))*60)-INT((O12/Q12-INT(O12/Q12))*60))*60</f>
        <v>7.058823529412166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16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30</v>
      </c>
      <c r="I13" s="31" t="s">
        <v>5</v>
      </c>
      <c r="J13" s="33">
        <f>$J$3</f>
        <v>60</v>
      </c>
      <c r="K13" s="31" t="s">
        <v>5</v>
      </c>
      <c r="L13" s="32">
        <f t="shared" si="0"/>
        <v>160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12.8</v>
      </c>
      <c r="R13" s="5">
        <f>85/100*$R$6</f>
        <v>13.6</v>
      </c>
      <c r="S13" s="21">
        <f>INT(O13/R13)</f>
        <v>1</v>
      </c>
      <c r="T13" s="21" t="s">
        <v>3</v>
      </c>
      <c r="U13" s="21">
        <f>INT((O13/R13-INT(O13/R13))*60)</f>
        <v>33</v>
      </c>
      <c r="V13" s="22" t="s">
        <v>4</v>
      </c>
      <c r="W13" s="23">
        <f>(((O13/R13-INT(O13/R13))*60)-INT((O13/R13-INT(O13/R13))*60))*60</f>
        <v>5.2941176470591245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38</v>
      </c>
      <c r="AB13" s="22" t="s">
        <v>4</v>
      </c>
      <c r="AC13" s="23">
        <f>(((O13/Q13-INT(O13/Q13))*60)-INT((O13/Q13-INT(O13/Q13))*60))*60</f>
        <v>54.375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15.2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34.73684210526316</v>
      </c>
      <c r="I14" s="38" t="s">
        <v>5</v>
      </c>
      <c r="J14" s="40">
        <f>$J$3</f>
        <v>60</v>
      </c>
      <c r="K14" s="38" t="s">
        <v>5</v>
      </c>
      <c r="L14" s="39">
        <f t="shared" si="0"/>
        <v>160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12</v>
      </c>
      <c r="R14" s="5">
        <f>80/100*$R$6</f>
        <v>12.8</v>
      </c>
      <c r="S14" s="21">
        <f>INT(O14/R14)</f>
        <v>3</v>
      </c>
      <c r="T14" s="21" t="s">
        <v>3</v>
      </c>
      <c r="U14" s="21">
        <f>INT((O14/R14-INT(O14/R14))*60)</f>
        <v>17</v>
      </c>
      <c r="V14" s="22" t="s">
        <v>4</v>
      </c>
      <c r="W14" s="23">
        <f>(((O14/R14-INT(O14/R14))*60)-INT((O14/R14-INT(O14/R14))*60))*60</f>
        <v>47.343749999999574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30</v>
      </c>
      <c r="AB14" s="22" t="s">
        <v>4</v>
      </c>
      <c r="AC14" s="23">
        <f>(((O14/Q14-INT(O14/Q14))*60)-INT((O14/Q14-INT(O14/Q14))*60))*60</f>
        <v>58.49999999999966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16</v>
      </c>
      <c r="C15" s="11" t="s">
        <v>6</v>
      </c>
      <c r="D15" s="15">
        <v>500</v>
      </c>
      <c r="E15" s="11" t="s">
        <v>8</v>
      </c>
      <c r="F15" s="11">
        <f t="shared" si="1"/>
        <v>1</v>
      </c>
      <c r="G15" s="12" t="s">
        <v>4</v>
      </c>
      <c r="H15" s="13">
        <f t="shared" si="2"/>
        <v>52.5</v>
      </c>
      <c r="I15" s="12" t="s">
        <v>5</v>
      </c>
      <c r="J15" s="14">
        <f>$J$4</f>
        <v>90</v>
      </c>
      <c r="K15" s="12" t="s">
        <v>5</v>
      </c>
      <c r="L15" s="13">
        <f t="shared" si="0"/>
        <v>240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11.2</v>
      </c>
      <c r="R15" s="5">
        <f>75/100*$R$6</f>
        <v>12</v>
      </c>
    </row>
    <row r="16" spans="1:18" ht="16.5" customHeight="1">
      <c r="A16" s="49">
        <v>0.95</v>
      </c>
      <c r="B16" s="35">
        <f>$Q$10</f>
        <v>15.2</v>
      </c>
      <c r="C16" s="11" t="s">
        <v>6</v>
      </c>
      <c r="D16" s="15">
        <v>500</v>
      </c>
      <c r="E16" s="11" t="s">
        <v>8</v>
      </c>
      <c r="F16" s="11">
        <f t="shared" si="1"/>
        <v>1</v>
      </c>
      <c r="G16" s="12" t="s">
        <v>4</v>
      </c>
      <c r="H16" s="13">
        <f t="shared" si="2"/>
        <v>58.421052631578945</v>
      </c>
      <c r="I16" s="12" t="s">
        <v>5</v>
      </c>
      <c r="J16" s="14">
        <f>$J$4</f>
        <v>90</v>
      </c>
      <c r="K16" s="12" t="s">
        <v>5</v>
      </c>
      <c r="L16" s="13">
        <f t="shared" si="0"/>
        <v>240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9.6</v>
      </c>
    </row>
    <row r="17" spans="1:18" ht="16.5" customHeight="1">
      <c r="A17" s="48">
        <v>1</v>
      </c>
      <c r="B17" s="28">
        <f>$R$9</f>
        <v>16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15</v>
      </c>
      <c r="I17" s="31" t="s">
        <v>5</v>
      </c>
      <c r="J17" s="33">
        <f>$J$4</f>
        <v>90</v>
      </c>
      <c r="K17" s="31" t="s">
        <v>5</v>
      </c>
      <c r="L17" s="32">
        <f t="shared" si="0"/>
        <v>240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15.2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22.105263157894726</v>
      </c>
      <c r="I18" s="38" t="s">
        <v>5</v>
      </c>
      <c r="J18" s="40">
        <f>$J$4</f>
        <v>90</v>
      </c>
      <c r="K18" s="38" t="s">
        <v>5</v>
      </c>
      <c r="L18" s="39">
        <f t="shared" si="0"/>
        <v>240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43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240</v>
      </c>
      <c r="M20" s="91" t="s">
        <v>8</v>
      </c>
    </row>
    <row r="21" spans="1:24" ht="16.5" customHeight="1">
      <c r="A21" s="87" t="s">
        <v>44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600</v>
      </c>
      <c r="M21" s="91" t="s">
        <v>8</v>
      </c>
      <c r="S21" s="63"/>
      <c r="T21" s="64"/>
      <c r="U21" s="55" t="s">
        <v>38</v>
      </c>
      <c r="V21" s="64"/>
      <c r="W21" s="64"/>
      <c r="X21" s="65"/>
    </row>
    <row r="22" spans="1:24" ht="16.5" customHeight="1">
      <c r="A22" s="87" t="s">
        <v>45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600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39</v>
      </c>
      <c r="X22" s="71"/>
    </row>
    <row r="23" spans="1:24" ht="12.75">
      <c r="A23" s="9"/>
      <c r="B23" s="10"/>
      <c r="P23" t="s">
        <v>40</v>
      </c>
      <c r="Q23" s="78">
        <v>20</v>
      </c>
      <c r="S23" s="79">
        <v>0</v>
      </c>
      <c r="T23" s="34" t="s">
        <v>3</v>
      </c>
      <c r="U23" s="79">
        <v>0</v>
      </c>
      <c r="V23" s="67" t="s">
        <v>4</v>
      </c>
      <c r="W23" s="82">
        <f>H7*Q23</f>
        <v>600</v>
      </c>
      <c r="X23" s="67" t="s">
        <v>5</v>
      </c>
    </row>
    <row r="24" spans="19:24" ht="12.75">
      <c r="S24" s="80">
        <v>0</v>
      </c>
      <c r="T24" s="59" t="s">
        <v>3</v>
      </c>
      <c r="U24" s="80">
        <v>0</v>
      </c>
      <c r="V24" s="68" t="s">
        <v>4</v>
      </c>
      <c r="W24" s="83">
        <f>J7*7</f>
        <v>210</v>
      </c>
      <c r="X24" s="68" t="s">
        <v>5</v>
      </c>
    </row>
    <row r="25" spans="19:24" ht="12.75">
      <c r="S25" s="80"/>
      <c r="T25" s="59" t="s">
        <v>3</v>
      </c>
      <c r="U25" s="80">
        <v>3</v>
      </c>
      <c r="V25" s="68" t="s">
        <v>4</v>
      </c>
      <c r="W25" s="83"/>
      <c r="X25" s="68" t="s">
        <v>5</v>
      </c>
    </row>
    <row r="26" spans="19:24" ht="13.5" thickBot="1">
      <c r="S26" s="80"/>
      <c r="T26" s="59" t="s">
        <v>3</v>
      </c>
      <c r="U26" s="80"/>
      <c r="V26" s="68" t="s">
        <v>4</v>
      </c>
      <c r="W26" s="83"/>
      <c r="X26" s="68" t="s">
        <v>5</v>
      </c>
    </row>
    <row r="27" spans="2:24" ht="13.5" thickBot="1">
      <c r="B27" s="117" t="s">
        <v>0</v>
      </c>
      <c r="C27" s="118"/>
      <c r="D27" s="117" t="s">
        <v>1</v>
      </c>
      <c r="E27" s="118"/>
      <c r="F27" s="119" t="s">
        <v>2</v>
      </c>
      <c r="G27" s="119"/>
      <c r="H27" s="119"/>
      <c r="I27" s="119"/>
      <c r="J27" s="119"/>
      <c r="K27" s="118"/>
      <c r="S27" s="80"/>
      <c r="T27" s="59" t="s">
        <v>3</v>
      </c>
      <c r="U27" s="80"/>
      <c r="V27" s="68" t="s">
        <v>4</v>
      </c>
      <c r="W27" s="83"/>
      <c r="X27" s="68" t="s">
        <v>5</v>
      </c>
    </row>
    <row r="28" spans="2:24" ht="12.75">
      <c r="B28" s="94">
        <v>7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8</v>
      </c>
      <c r="I28" s="98" t="s">
        <v>4</v>
      </c>
      <c r="J28" s="99">
        <f>(((D28/1000/B28-INT(D28/1000/B28))*60)-INT((D28/1000/B28-INT(D28/1000/B28))*60))*60</f>
        <v>34.28571428571427</v>
      </c>
      <c r="K28" s="100" t="s">
        <v>5</v>
      </c>
      <c r="S28" s="80"/>
      <c r="T28" s="59" t="s">
        <v>3</v>
      </c>
      <c r="U28" s="80"/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16.513761467889907</v>
      </c>
      <c r="C30" s="86" t="s">
        <v>6</v>
      </c>
      <c r="D30" s="105">
        <v>500</v>
      </c>
      <c r="E30" s="2" t="s">
        <v>8</v>
      </c>
      <c r="F30" s="105"/>
      <c r="G30" s="106"/>
      <c r="H30" s="106">
        <v>1</v>
      </c>
      <c r="I30" s="107" t="s">
        <v>4</v>
      </c>
      <c r="J30" s="108">
        <v>49</v>
      </c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17" t="s">
        <v>0</v>
      </c>
      <c r="C34" s="118"/>
      <c r="D34" s="117" t="s">
        <v>1</v>
      </c>
      <c r="E34" s="118"/>
      <c r="F34" s="119" t="s">
        <v>2</v>
      </c>
      <c r="G34" s="119"/>
      <c r="H34" s="119"/>
      <c r="I34" s="119"/>
      <c r="J34" s="119"/>
      <c r="K34" s="118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6.470588235294118</v>
      </c>
      <c r="C37" s="86" t="s">
        <v>6</v>
      </c>
      <c r="D37" s="105">
        <v>110</v>
      </c>
      <c r="E37" s="2" t="s">
        <v>7</v>
      </c>
      <c r="F37" s="105">
        <v>17</v>
      </c>
      <c r="G37" s="106" t="s">
        <v>3</v>
      </c>
      <c r="H37" s="106"/>
      <c r="I37" s="107" t="s">
        <v>4</v>
      </c>
      <c r="J37" s="108"/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24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16</v>
      </c>
      <c r="V38" s="24" t="s">
        <v>4</v>
      </c>
      <c r="W38" s="66">
        <f>(60*(SUM(S23:S37)+SUM(U23:U37)/60+SUM(W23:W37)/3600-S38)-U38)*60</f>
        <v>30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54</v>
      </c>
    </row>
    <row r="2" spans="2:3" ht="12.75">
      <c r="B2" t="s">
        <v>49</v>
      </c>
      <c r="C2" t="s">
        <v>50</v>
      </c>
    </row>
    <row r="3" spans="1:3" ht="12.75">
      <c r="A3" s="112">
        <v>1.05</v>
      </c>
      <c r="B3" t="s">
        <v>46</v>
      </c>
      <c r="C3" t="s">
        <v>51</v>
      </c>
    </row>
    <row r="4" spans="1:3" ht="12.75">
      <c r="A4" s="112">
        <v>1</v>
      </c>
      <c r="B4" t="s">
        <v>47</v>
      </c>
      <c r="C4" t="s">
        <v>52</v>
      </c>
    </row>
    <row r="5" spans="1:2" ht="12.75">
      <c r="A5" s="112">
        <v>0.95</v>
      </c>
      <c r="B5" t="s">
        <v>48</v>
      </c>
    </row>
    <row r="8" ht="12.75">
      <c r="A8" t="s">
        <v>53</v>
      </c>
    </row>
    <row r="9" ht="12.75">
      <c r="C9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2014-01-08T22:23:24Z</dcterms:modified>
  <cp:category/>
  <cp:version/>
  <cp:contentType/>
  <cp:contentStatus/>
</cp:coreProperties>
</file>